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Desktop\"/>
    </mc:Choice>
  </mc:AlternateContent>
  <workbookProtection workbookPassword="8649" lockStructure="1"/>
  <bookViews>
    <workbookView xWindow="0" yWindow="0" windowWidth="28800" windowHeight="12450"/>
  </bookViews>
  <sheets>
    <sheet name="法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S6" i="5"/>
  <c r="AY8" i="4" s="1"/>
  <c r="R6" i="5"/>
  <c r="Q6" i="5"/>
  <c r="P6" i="5"/>
  <c r="O6" i="5"/>
  <c r="R10" i="4" s="1"/>
  <c r="N6" i="5"/>
  <c r="M6" i="5"/>
  <c r="L6" i="5"/>
  <c r="K6" i="5"/>
  <c r="R8" i="4" s="1"/>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I10" i="4"/>
  <c r="Z10" i="4"/>
  <c r="J10" i="4"/>
  <c r="B10" i="4"/>
  <c r="AQ8" i="4"/>
  <c r="AI8" i="4"/>
  <c r="Z8" i="4"/>
  <c r="J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<sst xmlns="http://schemas.openxmlformats.org/spreadsheetml/2006/main" count="217" uniqueCount="107">
  <si>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</si>
  <si>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</si>
  <si>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</si>
  <si>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</si>
  <si>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</si>
  <si>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</si>
  <si>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</si>
  <si>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</si>
  <si>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</si>
  <si>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</si>
  <si>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</si>
  <si>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</si>
  <si>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</si>
  <si>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</si>
  <si>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</si>
  <si>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</si>
  <si>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</si>
  <si>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</si>
  <si>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</si>
  <si>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</si>
  <si>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</si>
  <si>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</si>
  <si>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</si>
  <si>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</si>
  <si>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</si>
  <si>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</si>
  <si>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</si>
  <si>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</si>
  <si>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</si>
  <si>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</si>
  <si>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</si>
  <si>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</si>
  <si>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</si>
  <si>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</si>
  <si>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</si>
  <si>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</si>
  <si>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</si>
  <si>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</si>
  <si>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</si>
  <si>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</si>
  <si>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</si>
  <si>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</si>
  <si>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</si>
  <si>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</si>
  <si>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</si>
  <si>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</si>
  <si>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</si>
  <si>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</si>
  <si>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</si>
  <si>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</si>
  <si>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</si>
  <si>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</si>
  <si>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</si>
  <si>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</si>
  <si>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</si>
  <si>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</si>
  <si>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</si>
  <si>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</si>
  <si>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</si>
  <si>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</si>
  <si>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</si>
  <si>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</si>
  <si>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</si>
  <si>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</si>
  <si>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</si>
  <si>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</si>
  <si>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</si>
  <si>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</si>
  <si>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</si>
  <si>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</si>
  <si>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</si>
  <si>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</si>
  <si>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</si>
  <si>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</si>
  <si>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</si>
  <si>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</si>
  <si>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</si>
  <si>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</si>
  <si>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</si>
  <si>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</si>
  <si>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</si>
  <si>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</si>
  <si>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</si>
  <si>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</si>
  <si>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</si>
  <si>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</si>
  <si>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</si>
  <si>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</si>
  <si>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</si>
  <si>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</si>
  <si>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</si>
  <si>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</si>
  <si>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</si>
  <si>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小坂町</t>
  </si>
  <si>
    <t>法適用</t>
  </si>
  <si>
    <t>水道事業</t>
  </si>
  <si>
    <t>末端給水事業</t>
  </si>
  <si>
    <t>A9</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</si>
  <si>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</si>
  <si>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</si>
  <si>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</si>
  <si>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</si>
  <si>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</si>
  <si>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</si>
  <si>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常収支比率（経常損益）については、平成23年に稼働した「砂子沢浄水場」の建設に伴う減価償却費の増により、平成23・24年度において100％を下回った。しかしながら一般会計繰出金（高料金対策分）と、3年ごとの水道料金の見直し（28年度は見送り）により100％を維持している。
・累積欠損金比率については、平成24･25年度に欠損金が生じている。これは上記のとおり建設投資に伴う減価償却費の増が影響しているが、翌年度には改善をしており、今後もその見通しとなっている。
・流動比率は、翌年度に支払う消費税納付額により変動があるもので、流動資産には大きな変動はない。
・債務残高については、類似団体平均値と比較すると大きく上回っている。砂子沢浄水場建設並びに毎年度の老朽管布設替の原資の多くを企業債に依存していることによる。したがって、料金回収率が平成23年度以降50％台で推移しており、給水に係る費用が給水収益以外の収入で大きく賄われている。
・効率性については、こまめな維持管理により漏水などのロスが少なく有収率は90％を維持している。砂子沢浄水場の建設により給水原価が高い水準にあり、これが料金体系に大きく影響しているため、高料金となっている。施設利用率については、浄水場建設と人口減少により30％台となっている。</t>
    <rPh sb="87" eb="89">
      <t>クリダ</t>
    </rPh>
    <rPh sb="116" eb="118">
      <t>ネンド</t>
    </rPh>
    <rPh sb="119" eb="121">
      <t>ミオク</t>
    </rPh>
    <phoneticPr fontId="4"/>
  </si>
  <si>
    <t>・下水道布設工事に伴い、上水道老朽管の布設工事を併せて行い計画的に更新を実施している。これにより単独工事によるコスト増の防止と、老朽による漏水防止を図っている。今後も下水道布設工事と併せ、必要な箇所については改善を図っていく。</t>
    <phoneticPr fontId="4"/>
  </si>
  <si>
    <t>現時点では、一般会計繰出金（高料金対策分）により経営の効率化・財務の健全性は概ね確保されているといえる。
しかしながら、給水人口の減少等により定期的な料金体系の見直し・改定を行っても、給水収益の大幅な増には繋がらないことが今後予想される。
大規模な建設投資による影響（減価償却費・企業債元金・利子償還金）が今後も続き、また平成29年度からの簡易水道との経営統合により更なる負債を抱えることとなるため、より経費削減に努めるとともに各指標の傾向を十分に分析し、試算維持費の適切な管理対策を講じる必要がある。
地理的特殊性があるものの、施設の効率性が低い水準にあることから、今後の人口や産業活動の動向に注視しながら老朽施設の更新等の検討を行い、計画的に効率的な経営に努めていく必要がある。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</si>
</sst>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formatCode="#,##0.00;&quot;△&quot;#,##0.00">
                  <c:v>0</c:v>
                </c:pt>
                <c:pt idx="1">
                  <c:v>1.97</c:v>
                </c:pt>
                <c:pt idx="2">
                  <c:v>0.69</c:v>
                </c:pt>
                <c:pt idx="3">
                  <c:v>0.41</c:v>
                </c:pt>
                <c:pt idx="4">
                  <c:v>1.45</c:v>
                </c:pt>
              </c:numCache>
            </c:numRef>
          </c:val>
        </c:ser>
        <c:dLbls>
          <c:showLegendKey val="0"/>
          <c:showVal val="0"/>
          <c:showCatName val="0"/>
          <c:showSerName val="0"/>
          <c:showPercent val="0"/>
          <c:showBubbleSize val="0"/>
        </c:dLbls>
        <c:gapWidth val="150"/>
        <c:axId val="118896456"/>
        <c:axId val="189294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0.5</c:v>
                </c:pt>
                <c:pt idx="1">
                  <c:v>0.62</c:v>
                </c:pt>
                <c:pt idx="2">
                  <c:v>0.23</c:v>
                </c:pt>
                <c:pt idx="3">
                  <c:v>0.34</c:v>
                </c:pt>
                <c:pt idx="4">
                  <c:v>0.28999999999999998</c:v>
                </c:pt>
              </c:numCache>
            </c:numRef>
          </c:val>
          <c:smooth val="0"/>
        </c:ser>
        <c:dLbls>
          <c:showLegendKey val="0"/>
          <c:showVal val="0"/>
          <c:showCatName val="0"/>
          <c:showSerName val="0"/>
          <c:showPercent val="0"/>
          <c:showBubbleSize val="0"/>
        </c:dLbls>
        <c:marker val="1"/>
        <c:smooth val="0"/>
        <c:axId val="118896456"/>
        <c:axId val="189294232"/>
      </c:lineChart>
      <c:dateAx>
        <c:axId val="118896456"/>
        <c:scaling>
          <c:orientation val="minMax"/>
        </c:scaling>
        <c:delete val="1"/>
        <c:axPos val="b"/>
        <c:numFmt formatCode="ge" sourceLinked="1"/>
        <c:majorTickMark val="none"/>
        <c:minorTickMark val="none"/>
        <c:tickLblPos val="none"/>
        <c:crossAx val="189294232"/>
        <c:crosses val="autoZero"/>
        <c:auto val="1"/>
        <c:lblOffset val="100"/>
        <c:baseTimeUnit val="years"/>
      </c:dateAx>
      <c:valAx>
        <c:axId val="189294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896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35.72</c:v>
                </c:pt>
                <c:pt idx="1">
                  <c:v>36.020000000000003</c:v>
                </c:pt>
                <c:pt idx="2">
                  <c:v>33.89</c:v>
                </c:pt>
                <c:pt idx="3">
                  <c:v>33.36</c:v>
                </c:pt>
                <c:pt idx="4">
                  <c:v>33.35</c:v>
                </c:pt>
              </c:numCache>
            </c:numRef>
          </c:val>
        </c:ser>
        <c:dLbls>
          <c:showLegendKey val="0"/>
          <c:showVal val="0"/>
          <c:showCatName val="0"/>
          <c:showSerName val="0"/>
          <c:showPercent val="0"/>
          <c:showBubbleSize val="0"/>
        </c:dLbls>
        <c:gapWidth val="150"/>
        <c:axId val="190013080"/>
        <c:axId val="189970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38.770000000000003</c:v>
                </c:pt>
                <c:pt idx="1">
                  <c:v>40.119999999999997</c:v>
                </c:pt>
                <c:pt idx="2">
                  <c:v>41.24</c:v>
                </c:pt>
                <c:pt idx="3">
                  <c:v>40.700000000000003</c:v>
                </c:pt>
                <c:pt idx="4">
                  <c:v>39.909999999999997</c:v>
                </c:pt>
              </c:numCache>
            </c:numRef>
          </c:val>
          <c:smooth val="0"/>
        </c:ser>
        <c:dLbls>
          <c:showLegendKey val="0"/>
          <c:showVal val="0"/>
          <c:showCatName val="0"/>
          <c:showSerName val="0"/>
          <c:showPercent val="0"/>
          <c:showBubbleSize val="0"/>
        </c:dLbls>
        <c:marker val="1"/>
        <c:smooth val="0"/>
        <c:axId val="190013080"/>
        <c:axId val="189970896"/>
      </c:lineChart>
      <c:dateAx>
        <c:axId val="190013080"/>
        <c:scaling>
          <c:orientation val="minMax"/>
        </c:scaling>
        <c:delete val="1"/>
        <c:axPos val="b"/>
        <c:numFmt formatCode="ge" sourceLinked="1"/>
        <c:majorTickMark val="none"/>
        <c:minorTickMark val="none"/>
        <c:tickLblPos val="none"/>
        <c:crossAx val="189970896"/>
        <c:crosses val="autoZero"/>
        <c:auto val="1"/>
        <c:lblOffset val="100"/>
        <c:baseTimeUnit val="years"/>
      </c:dateAx>
      <c:valAx>
        <c:axId val="189970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013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93.8</c:v>
                </c:pt>
                <c:pt idx="1">
                  <c:v>93.9</c:v>
                </c:pt>
                <c:pt idx="2">
                  <c:v>93.85</c:v>
                </c:pt>
                <c:pt idx="3">
                  <c:v>93.67</c:v>
                </c:pt>
                <c:pt idx="4">
                  <c:v>93.62</c:v>
                </c:pt>
              </c:numCache>
            </c:numRef>
          </c:val>
        </c:ser>
        <c:dLbls>
          <c:showLegendKey val="0"/>
          <c:showVal val="0"/>
          <c:showCatName val="0"/>
          <c:showSerName val="0"/>
          <c:showPercent val="0"/>
          <c:showBubbleSize val="0"/>
        </c:dLbls>
        <c:gapWidth val="150"/>
        <c:axId val="189972072"/>
        <c:axId val="18997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77.69</c:v>
                </c:pt>
                <c:pt idx="1">
                  <c:v>76.87</c:v>
                </c:pt>
                <c:pt idx="2">
                  <c:v>74.900000000000006</c:v>
                </c:pt>
                <c:pt idx="3">
                  <c:v>74.61</c:v>
                </c:pt>
                <c:pt idx="4">
                  <c:v>75.62</c:v>
                </c:pt>
              </c:numCache>
            </c:numRef>
          </c:val>
          <c:smooth val="0"/>
        </c:ser>
        <c:dLbls>
          <c:showLegendKey val="0"/>
          <c:showVal val="0"/>
          <c:showCatName val="0"/>
          <c:showSerName val="0"/>
          <c:showPercent val="0"/>
          <c:showBubbleSize val="0"/>
        </c:dLbls>
        <c:marker val="1"/>
        <c:smooth val="0"/>
        <c:axId val="189972072"/>
        <c:axId val="189972464"/>
      </c:lineChart>
      <c:dateAx>
        <c:axId val="189972072"/>
        <c:scaling>
          <c:orientation val="minMax"/>
        </c:scaling>
        <c:delete val="1"/>
        <c:axPos val="b"/>
        <c:numFmt formatCode="ge" sourceLinked="1"/>
        <c:majorTickMark val="none"/>
        <c:minorTickMark val="none"/>
        <c:tickLblPos val="none"/>
        <c:crossAx val="189972464"/>
        <c:crosses val="autoZero"/>
        <c:auto val="1"/>
        <c:lblOffset val="100"/>
        <c:baseTimeUnit val="years"/>
      </c:dateAx>
      <c:valAx>
        <c:axId val="18997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972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91.93</c:v>
                </c:pt>
                <c:pt idx="1">
                  <c:v>94.43</c:v>
                </c:pt>
                <c:pt idx="2">
                  <c:v>100.91</c:v>
                </c:pt>
                <c:pt idx="3">
                  <c:v>101.95</c:v>
                </c:pt>
                <c:pt idx="4">
                  <c:v>103.47</c:v>
                </c:pt>
              </c:numCache>
            </c:numRef>
          </c:val>
        </c:ser>
        <c:dLbls>
          <c:showLegendKey val="0"/>
          <c:showVal val="0"/>
          <c:showCatName val="0"/>
          <c:showSerName val="0"/>
          <c:showPercent val="0"/>
          <c:showBubbleSize val="0"/>
        </c:dLbls>
        <c:gapWidth val="150"/>
        <c:axId val="189996376"/>
        <c:axId val="189568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100.54</c:v>
                </c:pt>
                <c:pt idx="1">
                  <c:v>100.73</c:v>
                </c:pt>
                <c:pt idx="2">
                  <c:v>109.5</c:v>
                </c:pt>
                <c:pt idx="3">
                  <c:v>106.28</c:v>
                </c:pt>
                <c:pt idx="4">
                  <c:v>108.35</c:v>
                </c:pt>
              </c:numCache>
            </c:numRef>
          </c:val>
          <c:smooth val="0"/>
        </c:ser>
        <c:dLbls>
          <c:showLegendKey val="0"/>
          <c:showVal val="0"/>
          <c:showCatName val="0"/>
          <c:showSerName val="0"/>
          <c:showPercent val="0"/>
          <c:showBubbleSize val="0"/>
        </c:dLbls>
        <c:marker val="1"/>
        <c:smooth val="0"/>
        <c:axId val="189996376"/>
        <c:axId val="189568536"/>
      </c:lineChart>
      <c:dateAx>
        <c:axId val="189996376"/>
        <c:scaling>
          <c:orientation val="minMax"/>
        </c:scaling>
        <c:delete val="1"/>
        <c:axPos val="b"/>
        <c:numFmt formatCode="ge" sourceLinked="1"/>
        <c:majorTickMark val="none"/>
        <c:minorTickMark val="none"/>
        <c:tickLblPos val="none"/>
        <c:crossAx val="189568536"/>
        <c:crosses val="autoZero"/>
        <c:auto val="1"/>
        <c:lblOffset val="100"/>
        <c:baseTimeUnit val="years"/>
      </c:dateAx>
      <c:valAx>
        <c:axId val="18956853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996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12.81</c:v>
                </c:pt>
                <c:pt idx="1">
                  <c:v>15.07</c:v>
                </c:pt>
                <c:pt idx="2">
                  <c:v>17.489999999999998</c:v>
                </c:pt>
                <c:pt idx="3">
                  <c:v>20.79</c:v>
                </c:pt>
                <c:pt idx="4">
                  <c:v>23.31</c:v>
                </c:pt>
              </c:numCache>
            </c:numRef>
          </c:val>
        </c:ser>
        <c:dLbls>
          <c:showLegendKey val="0"/>
          <c:showVal val="0"/>
          <c:showCatName val="0"/>
          <c:showSerName val="0"/>
          <c:showPercent val="0"/>
          <c:showBubbleSize val="0"/>
        </c:dLbls>
        <c:gapWidth val="150"/>
        <c:axId val="189680600"/>
        <c:axId val="189680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37.409999999999997</c:v>
                </c:pt>
                <c:pt idx="1">
                  <c:v>38.520000000000003</c:v>
                </c:pt>
                <c:pt idx="2">
                  <c:v>39.049999999999997</c:v>
                </c:pt>
                <c:pt idx="3">
                  <c:v>50.44</c:v>
                </c:pt>
                <c:pt idx="4">
                  <c:v>51.44</c:v>
                </c:pt>
              </c:numCache>
            </c:numRef>
          </c:val>
          <c:smooth val="0"/>
        </c:ser>
        <c:dLbls>
          <c:showLegendKey val="0"/>
          <c:showVal val="0"/>
          <c:showCatName val="0"/>
          <c:showSerName val="0"/>
          <c:showPercent val="0"/>
          <c:showBubbleSize val="0"/>
        </c:dLbls>
        <c:marker val="1"/>
        <c:smooth val="0"/>
        <c:axId val="189680600"/>
        <c:axId val="189680984"/>
      </c:lineChart>
      <c:dateAx>
        <c:axId val="189680600"/>
        <c:scaling>
          <c:orientation val="minMax"/>
        </c:scaling>
        <c:delete val="1"/>
        <c:axPos val="b"/>
        <c:numFmt formatCode="ge" sourceLinked="1"/>
        <c:majorTickMark val="none"/>
        <c:minorTickMark val="none"/>
        <c:tickLblPos val="none"/>
        <c:crossAx val="189680984"/>
        <c:crosses val="autoZero"/>
        <c:auto val="1"/>
        <c:lblOffset val="100"/>
        <c:baseTimeUnit val="years"/>
      </c:dateAx>
      <c:valAx>
        <c:axId val="189680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680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9641040"/>
        <c:axId val="119741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5.74</c:v>
                </c:pt>
                <c:pt idx="1">
                  <c:v>6.76</c:v>
                </c:pt>
                <c:pt idx="2">
                  <c:v>8.18</c:v>
                </c:pt>
                <c:pt idx="3">
                  <c:v>9.64</c:v>
                </c:pt>
                <c:pt idx="4">
                  <c:v>11.68</c:v>
                </c:pt>
              </c:numCache>
            </c:numRef>
          </c:val>
          <c:smooth val="0"/>
        </c:ser>
        <c:dLbls>
          <c:showLegendKey val="0"/>
          <c:showVal val="0"/>
          <c:showCatName val="0"/>
          <c:showSerName val="0"/>
          <c:showPercent val="0"/>
          <c:showBubbleSize val="0"/>
        </c:dLbls>
        <c:marker val="1"/>
        <c:smooth val="0"/>
        <c:axId val="189641040"/>
        <c:axId val="119741264"/>
      </c:lineChart>
      <c:dateAx>
        <c:axId val="189641040"/>
        <c:scaling>
          <c:orientation val="minMax"/>
        </c:scaling>
        <c:delete val="1"/>
        <c:axPos val="b"/>
        <c:numFmt formatCode="ge" sourceLinked="1"/>
        <c:majorTickMark val="none"/>
        <c:minorTickMark val="none"/>
        <c:tickLblPos val="none"/>
        <c:crossAx val="119741264"/>
        <c:crosses val="autoZero"/>
        <c:auto val="1"/>
        <c:lblOffset val="100"/>
        <c:baseTimeUnit val="years"/>
      </c:dateAx>
      <c:valAx>
        <c:axId val="119741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641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formatCode="#,##0.00;&quot;△&quot;#,##0.00">
                  <c:v>0</c:v>
                </c:pt>
                <c:pt idx="1">
                  <c:v>4.0999999999999996</c:v>
                </c:pt>
                <c:pt idx="2">
                  <c:v>2.52</c:v>
                </c:pt>
                <c:pt idx="3" formatCode="#,##0.00;&quot;△&quot;#,##0.00">
                  <c:v>0</c:v>
                </c:pt>
                <c:pt idx="4" formatCode="#,##0.00;&quot;△&quot;#,##0.00">
                  <c:v>0</c:v>
                </c:pt>
              </c:numCache>
            </c:numRef>
          </c:val>
        </c:ser>
        <c:dLbls>
          <c:showLegendKey val="0"/>
          <c:showVal val="0"/>
          <c:showCatName val="0"/>
          <c:showSerName val="0"/>
          <c:showPercent val="0"/>
          <c:showBubbleSize val="0"/>
        </c:dLbls>
        <c:gapWidth val="150"/>
        <c:axId val="190011512"/>
        <c:axId val="190011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46.21</c:v>
                </c:pt>
                <c:pt idx="1">
                  <c:v>50.06</c:v>
                </c:pt>
                <c:pt idx="2">
                  <c:v>44.3</c:v>
                </c:pt>
                <c:pt idx="3">
                  <c:v>32.31</c:v>
                </c:pt>
                <c:pt idx="4">
                  <c:v>26.85</c:v>
                </c:pt>
              </c:numCache>
            </c:numRef>
          </c:val>
          <c:smooth val="0"/>
        </c:ser>
        <c:dLbls>
          <c:showLegendKey val="0"/>
          <c:showVal val="0"/>
          <c:showCatName val="0"/>
          <c:showSerName val="0"/>
          <c:showPercent val="0"/>
          <c:showBubbleSize val="0"/>
        </c:dLbls>
        <c:marker val="1"/>
        <c:smooth val="0"/>
        <c:axId val="190011512"/>
        <c:axId val="190011904"/>
      </c:lineChart>
      <c:dateAx>
        <c:axId val="190011512"/>
        <c:scaling>
          <c:orientation val="minMax"/>
        </c:scaling>
        <c:delete val="1"/>
        <c:axPos val="b"/>
        <c:numFmt formatCode="ge" sourceLinked="1"/>
        <c:majorTickMark val="none"/>
        <c:minorTickMark val="none"/>
        <c:tickLblPos val="none"/>
        <c:crossAx val="190011904"/>
        <c:crosses val="autoZero"/>
        <c:auto val="1"/>
        <c:lblOffset val="100"/>
        <c:baseTimeUnit val="years"/>
      </c:dateAx>
      <c:valAx>
        <c:axId val="19001190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0011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2706.69</c:v>
                </c:pt>
                <c:pt idx="1">
                  <c:v>756.87</c:v>
                </c:pt>
                <c:pt idx="2">
                  <c:v>14429.04</c:v>
                </c:pt>
                <c:pt idx="3">
                  <c:v>228.26</c:v>
                </c:pt>
                <c:pt idx="4">
                  <c:v>203.98</c:v>
                </c:pt>
              </c:numCache>
            </c:numRef>
          </c:val>
        </c:ser>
        <c:dLbls>
          <c:showLegendKey val="0"/>
          <c:showVal val="0"/>
          <c:showCatName val="0"/>
          <c:showSerName val="0"/>
          <c:showPercent val="0"/>
          <c:showBubbleSize val="0"/>
        </c:dLbls>
        <c:gapWidth val="150"/>
        <c:axId val="190013472"/>
        <c:axId val="190013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2046.32</c:v>
                </c:pt>
                <c:pt idx="1">
                  <c:v>2322.9699999999998</c:v>
                </c:pt>
                <c:pt idx="2">
                  <c:v>2098.87</c:v>
                </c:pt>
                <c:pt idx="3">
                  <c:v>571.29999999999995</c:v>
                </c:pt>
                <c:pt idx="4">
                  <c:v>527.82000000000005</c:v>
                </c:pt>
              </c:numCache>
            </c:numRef>
          </c:val>
          <c:smooth val="0"/>
        </c:ser>
        <c:dLbls>
          <c:showLegendKey val="0"/>
          <c:showVal val="0"/>
          <c:showCatName val="0"/>
          <c:showSerName val="0"/>
          <c:showPercent val="0"/>
          <c:showBubbleSize val="0"/>
        </c:dLbls>
        <c:marker val="1"/>
        <c:smooth val="0"/>
        <c:axId val="190013472"/>
        <c:axId val="190013864"/>
      </c:lineChart>
      <c:dateAx>
        <c:axId val="190013472"/>
        <c:scaling>
          <c:orientation val="minMax"/>
        </c:scaling>
        <c:delete val="1"/>
        <c:axPos val="b"/>
        <c:numFmt formatCode="ge" sourceLinked="1"/>
        <c:majorTickMark val="none"/>
        <c:minorTickMark val="none"/>
        <c:tickLblPos val="none"/>
        <c:crossAx val="190013864"/>
        <c:crosses val="autoZero"/>
        <c:auto val="1"/>
        <c:lblOffset val="100"/>
        <c:baseTimeUnit val="years"/>
      </c:dateAx>
      <c:valAx>
        <c:axId val="1900138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0013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2256.15</c:v>
                </c:pt>
                <c:pt idx="1">
                  <c:v>2186.84</c:v>
                </c:pt>
                <c:pt idx="2">
                  <c:v>2193.92</c:v>
                </c:pt>
                <c:pt idx="3">
                  <c:v>2160.0700000000002</c:v>
                </c:pt>
                <c:pt idx="4">
                  <c:v>2089.1</c:v>
                </c:pt>
              </c:numCache>
            </c:numRef>
          </c:val>
        </c:ser>
        <c:dLbls>
          <c:showLegendKey val="0"/>
          <c:showVal val="0"/>
          <c:showCatName val="0"/>
          <c:showSerName val="0"/>
          <c:showPercent val="0"/>
          <c:showBubbleSize val="0"/>
        </c:dLbls>
        <c:gapWidth val="150"/>
        <c:axId val="189833224"/>
        <c:axId val="189833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592.66999999999996</c:v>
                </c:pt>
                <c:pt idx="1">
                  <c:v>547.41999999999996</c:v>
                </c:pt>
                <c:pt idx="2">
                  <c:v>536.9</c:v>
                </c:pt>
                <c:pt idx="3">
                  <c:v>495.43</c:v>
                </c:pt>
                <c:pt idx="4">
                  <c:v>488.5</c:v>
                </c:pt>
              </c:numCache>
            </c:numRef>
          </c:val>
          <c:smooth val="0"/>
        </c:ser>
        <c:dLbls>
          <c:showLegendKey val="0"/>
          <c:showVal val="0"/>
          <c:showCatName val="0"/>
          <c:showSerName val="0"/>
          <c:showPercent val="0"/>
          <c:showBubbleSize val="0"/>
        </c:dLbls>
        <c:marker val="1"/>
        <c:smooth val="0"/>
        <c:axId val="189833224"/>
        <c:axId val="189833616"/>
      </c:lineChart>
      <c:dateAx>
        <c:axId val="189833224"/>
        <c:scaling>
          <c:orientation val="minMax"/>
        </c:scaling>
        <c:delete val="1"/>
        <c:axPos val="b"/>
        <c:numFmt formatCode="ge" sourceLinked="1"/>
        <c:majorTickMark val="none"/>
        <c:minorTickMark val="none"/>
        <c:tickLblPos val="none"/>
        <c:crossAx val="189833616"/>
        <c:crosses val="autoZero"/>
        <c:auto val="1"/>
        <c:lblOffset val="100"/>
        <c:baseTimeUnit val="years"/>
      </c:dateAx>
      <c:valAx>
        <c:axId val="18983361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833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56.55</c:v>
                </c:pt>
                <c:pt idx="1">
                  <c:v>54.97</c:v>
                </c:pt>
                <c:pt idx="2">
                  <c:v>52.69</c:v>
                </c:pt>
                <c:pt idx="3">
                  <c:v>53.22</c:v>
                </c:pt>
                <c:pt idx="4">
                  <c:v>53.44</c:v>
                </c:pt>
              </c:numCache>
            </c:numRef>
          </c:val>
        </c:ser>
        <c:dLbls>
          <c:showLegendKey val="0"/>
          <c:showVal val="0"/>
          <c:showCatName val="0"/>
          <c:showSerName val="0"/>
          <c:showPercent val="0"/>
          <c:showBubbleSize val="0"/>
        </c:dLbls>
        <c:gapWidth val="150"/>
        <c:axId val="189834792"/>
        <c:axId val="18983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81.56</c:v>
                </c:pt>
                <c:pt idx="1">
                  <c:v>80.62</c:v>
                </c:pt>
                <c:pt idx="2">
                  <c:v>80.010000000000005</c:v>
                </c:pt>
                <c:pt idx="3">
                  <c:v>81.900000000000006</c:v>
                </c:pt>
                <c:pt idx="4">
                  <c:v>82.42</c:v>
                </c:pt>
              </c:numCache>
            </c:numRef>
          </c:val>
          <c:smooth val="0"/>
        </c:ser>
        <c:dLbls>
          <c:showLegendKey val="0"/>
          <c:showVal val="0"/>
          <c:showCatName val="0"/>
          <c:showSerName val="0"/>
          <c:showPercent val="0"/>
          <c:showBubbleSize val="0"/>
        </c:dLbls>
        <c:marker val="1"/>
        <c:smooth val="0"/>
        <c:axId val="189834792"/>
        <c:axId val="189835184"/>
      </c:lineChart>
      <c:dateAx>
        <c:axId val="189834792"/>
        <c:scaling>
          <c:orientation val="minMax"/>
        </c:scaling>
        <c:delete val="1"/>
        <c:axPos val="b"/>
        <c:numFmt formatCode="ge" sourceLinked="1"/>
        <c:majorTickMark val="none"/>
        <c:minorTickMark val="none"/>
        <c:tickLblPos val="none"/>
        <c:crossAx val="189835184"/>
        <c:crosses val="autoZero"/>
        <c:auto val="1"/>
        <c:lblOffset val="100"/>
        <c:baseTimeUnit val="years"/>
      </c:dateAx>
      <c:valAx>
        <c:axId val="189835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834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467.76</c:v>
                </c:pt>
                <c:pt idx="1">
                  <c:v>481.69</c:v>
                </c:pt>
                <c:pt idx="2">
                  <c:v>519.85</c:v>
                </c:pt>
                <c:pt idx="3">
                  <c:v>517.37</c:v>
                </c:pt>
                <c:pt idx="4">
                  <c:v>516.24</c:v>
                </c:pt>
              </c:numCache>
            </c:numRef>
          </c:val>
        </c:ser>
        <c:dLbls>
          <c:showLegendKey val="0"/>
          <c:showVal val="0"/>
          <c:showCatName val="0"/>
          <c:showSerName val="0"/>
          <c:showPercent val="0"/>
          <c:showBubbleSize val="0"/>
        </c:dLbls>
        <c:gapWidth val="150"/>
        <c:axId val="189836360"/>
        <c:axId val="189836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227.44</c:v>
                </c:pt>
                <c:pt idx="1">
                  <c:v>229.31</c:v>
                </c:pt>
                <c:pt idx="2">
                  <c:v>232.46</c:v>
                </c:pt>
                <c:pt idx="3">
                  <c:v>227.97</c:v>
                </c:pt>
                <c:pt idx="4">
                  <c:v>226.99</c:v>
                </c:pt>
              </c:numCache>
            </c:numRef>
          </c:val>
          <c:smooth val="0"/>
        </c:ser>
        <c:dLbls>
          <c:showLegendKey val="0"/>
          <c:showVal val="0"/>
          <c:showCatName val="0"/>
          <c:showSerName val="0"/>
          <c:showPercent val="0"/>
          <c:showBubbleSize val="0"/>
        </c:dLbls>
        <c:marker val="1"/>
        <c:smooth val="0"/>
        <c:axId val="189836360"/>
        <c:axId val="189836752"/>
      </c:lineChart>
      <c:dateAx>
        <c:axId val="189836360"/>
        <c:scaling>
          <c:orientation val="minMax"/>
        </c:scaling>
        <c:delete val="1"/>
        <c:axPos val="b"/>
        <c:numFmt formatCode="ge" sourceLinked="1"/>
        <c:majorTickMark val="none"/>
        <c:minorTickMark val="none"/>
        <c:tickLblPos val="none"/>
        <c:crossAx val="189836752"/>
        <c:crosses val="autoZero"/>
        <c:auto val="1"/>
        <c:lblOffset val="100"/>
        <c:baseTimeUnit val="years"/>
      </c:dateAx>
      <c:valAx>
        <c:axId val="189836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836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【113.56】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【262.74】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【276.38】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【163.72】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【47.18】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【13.18】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N49" zoomScaleNormal="100" workbookViewId="0">
      <selection activeCell="B8" sqref="B8:I8"/>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小坂町</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A9</v>
      </c>
      <c r="AA8" s="72"/>
      <c r="AB8" s="72"/>
      <c r="AC8" s="72"/>
      <c r="AD8" s="72"/>
      <c r="AE8" s="72"/>
      <c r="AF8" s="72"/>
      <c r="AG8" s="73"/>
      <c r="AH8" s="3"/>
      <c r="AI8" s="74">
        <f>データ!Q6</f>
        <v>5489</v>
      </c>
      <c r="AJ8" s="75"/>
      <c r="AK8" s="75"/>
      <c r="AL8" s="75"/>
      <c r="AM8" s="75"/>
      <c r="AN8" s="75"/>
      <c r="AO8" s="75"/>
      <c r="AP8" s="76"/>
      <c r="AQ8" s="57">
        <f>データ!R6</f>
        <v>201.7</v>
      </c>
      <c r="AR8" s="57"/>
      <c r="AS8" s="57"/>
      <c r="AT8" s="57"/>
      <c r="AU8" s="57"/>
      <c r="AV8" s="57"/>
      <c r="AW8" s="57"/>
      <c r="AX8" s="57"/>
      <c r="AY8" s="57">
        <f>データ!S6</f>
        <v>27.21</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f>データ!N6</f>
        <v>36.07</v>
      </c>
      <c r="K10" s="57"/>
      <c r="L10" s="57"/>
      <c r="M10" s="57"/>
      <c r="N10" s="57"/>
      <c r="O10" s="57"/>
      <c r="P10" s="57"/>
      <c r="Q10" s="57"/>
      <c r="R10" s="57">
        <f>データ!O6</f>
        <v>83.98</v>
      </c>
      <c r="S10" s="57"/>
      <c r="T10" s="57"/>
      <c r="U10" s="57"/>
      <c r="V10" s="57"/>
      <c r="W10" s="57"/>
      <c r="X10" s="57"/>
      <c r="Y10" s="57"/>
      <c r="Z10" s="65">
        <f>データ!P6</f>
        <v>5356</v>
      </c>
      <c r="AA10" s="65"/>
      <c r="AB10" s="65"/>
      <c r="AC10" s="65"/>
      <c r="AD10" s="65"/>
      <c r="AE10" s="65"/>
      <c r="AF10" s="65"/>
      <c r="AG10" s="65"/>
      <c r="AH10" s="2"/>
      <c r="AI10" s="65">
        <f>データ!T6</f>
        <v>4562</v>
      </c>
      <c r="AJ10" s="65"/>
      <c r="AK10" s="65"/>
      <c r="AL10" s="65"/>
      <c r="AM10" s="65"/>
      <c r="AN10" s="65"/>
      <c r="AO10" s="65"/>
      <c r="AP10" s="65"/>
      <c r="AQ10" s="57">
        <f>データ!U6</f>
        <v>6.3</v>
      </c>
      <c r="AR10" s="57"/>
      <c r="AS10" s="57"/>
      <c r="AT10" s="57"/>
      <c r="AU10" s="57"/>
      <c r="AV10" s="57"/>
      <c r="AW10" s="57"/>
      <c r="AX10" s="57"/>
      <c r="AY10" s="57">
        <f>データ!V6</f>
        <v>724.13</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104</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105</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106</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8649"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53031</v>
      </c>
      <c r="D6" s="31">
        <f t="shared" si="3"/>
        <v>46</v>
      </c>
      <c r="E6" s="31">
        <f t="shared" si="3"/>
        <v>1</v>
      </c>
      <c r="F6" s="31">
        <f t="shared" si="3"/>
        <v>0</v>
      </c>
      <c r="G6" s="31">
        <f t="shared" si="3"/>
        <v>1</v>
      </c>
      <c r="H6" s="31" t="str">
        <f t="shared" si="3"/>
        <v>秋田県　小坂町</v>
      </c>
      <c r="I6" s="31" t="str">
        <f t="shared" si="3"/>
        <v>法適用</v>
      </c>
      <c r="J6" s="31" t="str">
        <f t="shared" si="3"/>
        <v>水道事業</v>
      </c>
      <c r="K6" s="31" t="str">
        <f t="shared" si="3"/>
        <v>末端給水事業</v>
      </c>
      <c r="L6" s="31" t="str">
        <f t="shared" si="3"/>
        <v>A9</v>
      </c>
      <c r="M6" s="32" t="str">
        <f t="shared" si="3"/>
        <v>-</v>
      </c>
      <c r="N6" s="32">
        <f t="shared" si="3"/>
        <v>36.07</v>
      </c>
      <c r="O6" s="32">
        <f t="shared" si="3"/>
        <v>83.98</v>
      </c>
      <c r="P6" s="32">
        <f t="shared" si="3"/>
        <v>5356</v>
      </c>
      <c r="Q6" s="32">
        <f t="shared" si="3"/>
        <v>5489</v>
      </c>
      <c r="R6" s="32">
        <f t="shared" si="3"/>
        <v>201.7</v>
      </c>
      <c r="S6" s="32">
        <f t="shared" si="3"/>
        <v>27.21</v>
      </c>
      <c r="T6" s="32">
        <f t="shared" si="3"/>
        <v>4562</v>
      </c>
      <c r="U6" s="32">
        <f t="shared" si="3"/>
        <v>6.3</v>
      </c>
      <c r="V6" s="32">
        <f t="shared" si="3"/>
        <v>724.13</v>
      </c>
      <c r="W6" s="33">
        <f>IF(W7="",NA(),W7)</f>
        <v>91.93</v>
      </c>
      <c r="X6" s="33">
        <f t="shared" ref="X6:AF6" si="4">IF(X7="",NA(),X7)</f>
        <v>94.43</v>
      </c>
      <c r="Y6" s="33">
        <f t="shared" si="4"/>
        <v>100.91</v>
      </c>
      <c r="Z6" s="33">
        <f t="shared" si="4"/>
        <v>101.95</v>
      </c>
      <c r="AA6" s="33">
        <f t="shared" si="4"/>
        <v>103.47</v>
      </c>
      <c r="AB6" s="33">
        <f t="shared" si="4"/>
        <v>100.54</v>
      </c>
      <c r="AC6" s="33">
        <f t="shared" si="4"/>
        <v>100.73</v>
      </c>
      <c r="AD6" s="33">
        <f t="shared" si="4"/>
        <v>109.5</v>
      </c>
      <c r="AE6" s="33">
        <f t="shared" si="4"/>
        <v>106.28</v>
      </c>
      <c r="AF6" s="33">
        <f t="shared" si="4"/>
        <v>108.35</v>
      </c>
      <c r="AG6" s="32" t="str">
        <f>IF(AG7="","",IF(AG7="-","【-】","【"&amp;SUBSTITUTE(TEXT(AG7,"#,##0.00"),"-","△")&amp;"】"))</f>
        <v>【113.56】</v>
      </c>
      <c r="AH6" s="32">
        <f>IF(AH7="",NA(),AH7)</f>
        <v>0</v>
      </c>
      <c r="AI6" s="33">
        <f t="shared" ref="AI6:AQ6" si="5">IF(AI7="",NA(),AI7)</f>
        <v>4.0999999999999996</v>
      </c>
      <c r="AJ6" s="33">
        <f t="shared" si="5"/>
        <v>2.52</v>
      </c>
      <c r="AK6" s="32">
        <f t="shared" si="5"/>
        <v>0</v>
      </c>
      <c r="AL6" s="32">
        <f t="shared" si="5"/>
        <v>0</v>
      </c>
      <c r="AM6" s="33">
        <f t="shared" si="5"/>
        <v>46.21</v>
      </c>
      <c r="AN6" s="33">
        <f t="shared" si="5"/>
        <v>50.06</v>
      </c>
      <c r="AO6" s="33">
        <f t="shared" si="5"/>
        <v>44.3</v>
      </c>
      <c r="AP6" s="33">
        <f t="shared" si="5"/>
        <v>32.31</v>
      </c>
      <c r="AQ6" s="33">
        <f t="shared" si="5"/>
        <v>26.85</v>
      </c>
      <c r="AR6" s="32" t="str">
        <f>IF(AR7="","",IF(AR7="-","【-】","【"&amp;SUBSTITUTE(TEXT(AR7,"#,##0.00"),"-","△")&amp;"】"))</f>
        <v>【0.87】</v>
      </c>
      <c r="AS6" s="33">
        <f>IF(AS7="",NA(),AS7)</f>
        <v>2706.69</v>
      </c>
      <c r="AT6" s="33">
        <f t="shared" ref="AT6:BB6" si="6">IF(AT7="",NA(),AT7)</f>
        <v>756.87</v>
      </c>
      <c r="AU6" s="33">
        <f t="shared" si="6"/>
        <v>14429.04</v>
      </c>
      <c r="AV6" s="33">
        <f t="shared" si="6"/>
        <v>228.26</v>
      </c>
      <c r="AW6" s="33">
        <f t="shared" si="6"/>
        <v>203.98</v>
      </c>
      <c r="AX6" s="33">
        <f t="shared" si="6"/>
        <v>2046.32</v>
      </c>
      <c r="AY6" s="33">
        <f t="shared" si="6"/>
        <v>2322.9699999999998</v>
      </c>
      <c r="AZ6" s="33">
        <f t="shared" si="6"/>
        <v>2098.87</v>
      </c>
      <c r="BA6" s="33">
        <f t="shared" si="6"/>
        <v>571.29999999999995</v>
      </c>
      <c r="BB6" s="33">
        <f t="shared" si="6"/>
        <v>527.82000000000005</v>
      </c>
      <c r="BC6" s="32" t="str">
        <f>IF(BC7="","",IF(BC7="-","【-】","【"&amp;SUBSTITUTE(TEXT(BC7,"#,##0.00"),"-","△")&amp;"】"))</f>
        <v>【262.74】</v>
      </c>
      <c r="BD6" s="33">
        <f>IF(BD7="",NA(),BD7)</f>
        <v>2256.15</v>
      </c>
      <c r="BE6" s="33">
        <f t="shared" ref="BE6:BM6" si="7">IF(BE7="",NA(),BE7)</f>
        <v>2186.84</v>
      </c>
      <c r="BF6" s="33">
        <f t="shared" si="7"/>
        <v>2193.92</v>
      </c>
      <c r="BG6" s="33">
        <f t="shared" si="7"/>
        <v>2160.0700000000002</v>
      </c>
      <c r="BH6" s="33">
        <f t="shared" si="7"/>
        <v>2089.1</v>
      </c>
      <c r="BI6" s="33">
        <f t="shared" si="7"/>
        <v>592.66999999999996</v>
      </c>
      <c r="BJ6" s="33">
        <f t="shared" si="7"/>
        <v>547.41999999999996</v>
      </c>
      <c r="BK6" s="33">
        <f t="shared" si="7"/>
        <v>536.9</v>
      </c>
      <c r="BL6" s="33">
        <f t="shared" si="7"/>
        <v>495.43</v>
      </c>
      <c r="BM6" s="33">
        <f t="shared" si="7"/>
        <v>488.5</v>
      </c>
      <c r="BN6" s="32" t="str">
        <f>IF(BN7="","",IF(BN7="-","【-】","【"&amp;SUBSTITUTE(TEXT(BN7,"#,##0.00"),"-","△")&amp;"】"))</f>
        <v>【276.38】</v>
      </c>
      <c r="BO6" s="33">
        <f>IF(BO7="",NA(),BO7)</f>
        <v>56.55</v>
      </c>
      <c r="BP6" s="33">
        <f t="shared" ref="BP6:BX6" si="8">IF(BP7="",NA(),BP7)</f>
        <v>54.97</v>
      </c>
      <c r="BQ6" s="33">
        <f t="shared" si="8"/>
        <v>52.69</v>
      </c>
      <c r="BR6" s="33">
        <f t="shared" si="8"/>
        <v>53.22</v>
      </c>
      <c r="BS6" s="33">
        <f t="shared" si="8"/>
        <v>53.44</v>
      </c>
      <c r="BT6" s="33">
        <f t="shared" si="8"/>
        <v>81.56</v>
      </c>
      <c r="BU6" s="33">
        <f t="shared" si="8"/>
        <v>80.62</v>
      </c>
      <c r="BV6" s="33">
        <f t="shared" si="8"/>
        <v>80.010000000000005</v>
      </c>
      <c r="BW6" s="33">
        <f t="shared" si="8"/>
        <v>81.900000000000006</v>
      </c>
      <c r="BX6" s="33">
        <f t="shared" si="8"/>
        <v>82.42</v>
      </c>
      <c r="BY6" s="32" t="str">
        <f>IF(BY7="","",IF(BY7="-","【-】","【"&amp;SUBSTITUTE(TEXT(BY7,"#,##0.00"),"-","△")&amp;"】"))</f>
        <v>【104.99】</v>
      </c>
      <c r="BZ6" s="33">
        <f>IF(BZ7="",NA(),BZ7)</f>
        <v>467.76</v>
      </c>
      <c r="CA6" s="33">
        <f t="shared" ref="CA6:CI6" si="9">IF(CA7="",NA(),CA7)</f>
        <v>481.69</v>
      </c>
      <c r="CB6" s="33">
        <f t="shared" si="9"/>
        <v>519.85</v>
      </c>
      <c r="CC6" s="33">
        <f t="shared" si="9"/>
        <v>517.37</v>
      </c>
      <c r="CD6" s="33">
        <f t="shared" si="9"/>
        <v>516.24</v>
      </c>
      <c r="CE6" s="33">
        <f t="shared" si="9"/>
        <v>227.44</v>
      </c>
      <c r="CF6" s="33">
        <f t="shared" si="9"/>
        <v>229.31</v>
      </c>
      <c r="CG6" s="33">
        <f t="shared" si="9"/>
        <v>232.46</v>
      </c>
      <c r="CH6" s="33">
        <f t="shared" si="9"/>
        <v>227.97</v>
      </c>
      <c r="CI6" s="33">
        <f t="shared" si="9"/>
        <v>226.99</v>
      </c>
      <c r="CJ6" s="32" t="str">
        <f>IF(CJ7="","",IF(CJ7="-","【-】","【"&amp;SUBSTITUTE(TEXT(CJ7,"#,##0.00"),"-","△")&amp;"】"))</f>
        <v>【163.72】</v>
      </c>
      <c r="CK6" s="33">
        <f>IF(CK7="",NA(),CK7)</f>
        <v>35.72</v>
      </c>
      <c r="CL6" s="33">
        <f t="shared" ref="CL6:CT6" si="10">IF(CL7="",NA(),CL7)</f>
        <v>36.020000000000003</v>
      </c>
      <c r="CM6" s="33">
        <f t="shared" si="10"/>
        <v>33.89</v>
      </c>
      <c r="CN6" s="33">
        <f t="shared" si="10"/>
        <v>33.36</v>
      </c>
      <c r="CO6" s="33">
        <f t="shared" si="10"/>
        <v>33.35</v>
      </c>
      <c r="CP6" s="33">
        <f t="shared" si="10"/>
        <v>38.770000000000003</v>
      </c>
      <c r="CQ6" s="33">
        <f t="shared" si="10"/>
        <v>40.119999999999997</v>
      </c>
      <c r="CR6" s="33">
        <f t="shared" si="10"/>
        <v>41.24</v>
      </c>
      <c r="CS6" s="33">
        <f t="shared" si="10"/>
        <v>40.700000000000003</v>
      </c>
      <c r="CT6" s="33">
        <f t="shared" si="10"/>
        <v>39.909999999999997</v>
      </c>
      <c r="CU6" s="32" t="str">
        <f>IF(CU7="","",IF(CU7="-","【-】","【"&amp;SUBSTITUTE(TEXT(CU7,"#,##0.00"),"-","△")&amp;"】"))</f>
        <v>【59.76】</v>
      </c>
      <c r="CV6" s="33">
        <f>IF(CV7="",NA(),CV7)</f>
        <v>93.8</v>
      </c>
      <c r="CW6" s="33">
        <f t="shared" ref="CW6:DE6" si="11">IF(CW7="",NA(),CW7)</f>
        <v>93.9</v>
      </c>
      <c r="CX6" s="33">
        <f t="shared" si="11"/>
        <v>93.85</v>
      </c>
      <c r="CY6" s="33">
        <f t="shared" si="11"/>
        <v>93.67</v>
      </c>
      <c r="CZ6" s="33">
        <f t="shared" si="11"/>
        <v>93.62</v>
      </c>
      <c r="DA6" s="33">
        <f t="shared" si="11"/>
        <v>77.69</v>
      </c>
      <c r="DB6" s="33">
        <f t="shared" si="11"/>
        <v>76.87</v>
      </c>
      <c r="DC6" s="33">
        <f t="shared" si="11"/>
        <v>74.900000000000006</v>
      </c>
      <c r="DD6" s="33">
        <f t="shared" si="11"/>
        <v>74.61</v>
      </c>
      <c r="DE6" s="33">
        <f t="shared" si="11"/>
        <v>75.62</v>
      </c>
      <c r="DF6" s="32" t="str">
        <f>IF(DF7="","",IF(DF7="-","【-】","【"&amp;SUBSTITUTE(TEXT(DF7,"#,##0.00"),"-","△")&amp;"】"))</f>
        <v>【89.95】</v>
      </c>
      <c r="DG6" s="33">
        <f>IF(DG7="",NA(),DG7)</f>
        <v>12.81</v>
      </c>
      <c r="DH6" s="33">
        <f t="shared" ref="DH6:DP6" si="12">IF(DH7="",NA(),DH7)</f>
        <v>15.07</v>
      </c>
      <c r="DI6" s="33">
        <f t="shared" si="12"/>
        <v>17.489999999999998</v>
      </c>
      <c r="DJ6" s="33">
        <f t="shared" si="12"/>
        <v>20.79</v>
      </c>
      <c r="DK6" s="33">
        <f t="shared" si="12"/>
        <v>23.31</v>
      </c>
      <c r="DL6" s="33">
        <f t="shared" si="12"/>
        <v>37.409999999999997</v>
      </c>
      <c r="DM6" s="33">
        <f t="shared" si="12"/>
        <v>38.520000000000003</v>
      </c>
      <c r="DN6" s="33">
        <f t="shared" si="12"/>
        <v>39.049999999999997</v>
      </c>
      <c r="DO6" s="33">
        <f t="shared" si="12"/>
        <v>50.44</v>
      </c>
      <c r="DP6" s="33">
        <f t="shared" si="12"/>
        <v>51.44</v>
      </c>
      <c r="DQ6" s="32" t="str">
        <f>IF(DQ7="","",IF(DQ7="-","【-】","【"&amp;SUBSTITUTE(TEXT(DQ7,"#,##0.00"),"-","△")&amp;"】"))</f>
        <v>【47.18】</v>
      </c>
      <c r="DR6" s="32">
        <f>IF(DR7="",NA(),DR7)</f>
        <v>0</v>
      </c>
      <c r="DS6" s="32">
        <f t="shared" ref="DS6:EA6" si="13">IF(DS7="",NA(),DS7)</f>
        <v>0</v>
      </c>
      <c r="DT6" s="32">
        <f t="shared" si="13"/>
        <v>0</v>
      </c>
      <c r="DU6" s="32">
        <f t="shared" si="13"/>
        <v>0</v>
      </c>
      <c r="DV6" s="32">
        <f t="shared" si="13"/>
        <v>0</v>
      </c>
      <c r="DW6" s="33">
        <f t="shared" si="13"/>
        <v>5.74</v>
      </c>
      <c r="DX6" s="33">
        <f t="shared" si="13"/>
        <v>6.76</v>
      </c>
      <c r="DY6" s="33">
        <f t="shared" si="13"/>
        <v>8.18</v>
      </c>
      <c r="DZ6" s="33">
        <f t="shared" si="13"/>
        <v>9.64</v>
      </c>
      <c r="EA6" s="33">
        <f t="shared" si="13"/>
        <v>11.68</v>
      </c>
      <c r="EB6" s="32" t="str">
        <f>IF(EB7="","",IF(EB7="-","【-】","【"&amp;SUBSTITUTE(TEXT(EB7,"#,##0.00"),"-","△")&amp;"】"))</f>
        <v>【13.18】</v>
      </c>
      <c r="EC6" s="32">
        <f>IF(EC7="",NA(),EC7)</f>
        <v>0</v>
      </c>
      <c r="ED6" s="33">
        <f t="shared" ref="ED6:EL6" si="14">IF(ED7="",NA(),ED7)</f>
        <v>1.97</v>
      </c>
      <c r="EE6" s="33">
        <f t="shared" si="14"/>
        <v>0.69</v>
      </c>
      <c r="EF6" s="33">
        <f t="shared" si="14"/>
        <v>0.41</v>
      </c>
      <c r="EG6" s="33">
        <f t="shared" si="14"/>
        <v>1.45</v>
      </c>
      <c r="EH6" s="33">
        <f t="shared" si="14"/>
        <v>0.5</v>
      </c>
      <c r="EI6" s="33">
        <f t="shared" si="14"/>
        <v>0.62</v>
      </c>
      <c r="EJ6" s="33">
        <f t="shared" si="14"/>
        <v>0.23</v>
      </c>
      <c r="EK6" s="33">
        <f t="shared" si="14"/>
        <v>0.34</v>
      </c>
      <c r="EL6" s="33">
        <f t="shared" si="14"/>
        <v>0.28999999999999998</v>
      </c>
      <c r="EM6" s="32" t="str">
        <f>IF(EM7="","",IF(EM7="-","【-】","【"&amp;SUBSTITUTE(TEXT(EM7,"#,##0.00"),"-","△")&amp;"】"))</f>
        <v>【0.85】</v>
      </c>
    </row>
    <row r="7" spans="1:143" s="34" customFormat="1">
      <c r="A7" s="26"/>
      <c r="B7" s="35">
        <v>2015</v>
      </c>
      <c r="C7" s="35">
        <v>53031</v>
      </c>
      <c r="D7" s="35">
        <v>46</v>
      </c>
      <c r="E7" s="35">
        <v>1</v>
      </c>
      <c r="F7" s="35">
        <v>0</v>
      </c>
      <c r="G7" s="35">
        <v>1</v>
      </c>
      <c r="H7" s="35" t="s">
        <v>93</v>
      </c>
      <c r="I7" s="35" t="s">
        <v>94</v>
      </c>
      <c r="J7" s="35" t="s">
        <v>95</v>
      </c>
      <c r="K7" s="35" t="s">
        <v>96</v>
      </c>
      <c r="L7" s="35" t="s">
        <v>97</v>
      </c>
      <c r="M7" s="36" t="s">
        <v>98</v>
      </c>
      <c r="N7" s="36">
        <v>36.07</v>
      </c>
      <c r="O7" s="36">
        <v>83.98</v>
      </c>
      <c r="P7" s="36">
        <v>5356</v>
      </c>
      <c r="Q7" s="36">
        <v>5489</v>
      </c>
      <c r="R7" s="36">
        <v>201.7</v>
      </c>
      <c r="S7" s="36">
        <v>27.21</v>
      </c>
      <c r="T7" s="36">
        <v>4562</v>
      </c>
      <c r="U7" s="36">
        <v>6.3</v>
      </c>
      <c r="V7" s="36">
        <v>724.13</v>
      </c>
      <c r="W7" s="36">
        <v>91.93</v>
      </c>
      <c r="X7" s="36">
        <v>94.43</v>
      </c>
      <c r="Y7" s="36">
        <v>100.91</v>
      </c>
      <c r="Z7" s="36">
        <v>101.95</v>
      </c>
      <c r="AA7" s="36">
        <v>103.47</v>
      </c>
      <c r="AB7" s="36">
        <v>100.54</v>
      </c>
      <c r="AC7" s="36">
        <v>100.73</v>
      </c>
      <c r="AD7" s="36">
        <v>109.5</v>
      </c>
      <c r="AE7" s="36">
        <v>106.28</v>
      </c>
      <c r="AF7" s="36">
        <v>108.35</v>
      </c>
      <c r="AG7" s="36">
        <v>113.56</v>
      </c>
      <c r="AH7" s="36">
        <v>0</v>
      </c>
      <c r="AI7" s="36">
        <v>4.0999999999999996</v>
      </c>
      <c r="AJ7" s="36">
        <v>2.52</v>
      </c>
      <c r="AK7" s="36">
        <v>0</v>
      </c>
      <c r="AL7" s="36">
        <v>0</v>
      </c>
      <c r="AM7" s="36">
        <v>46.21</v>
      </c>
      <c r="AN7" s="36">
        <v>50.06</v>
      </c>
      <c r="AO7" s="36">
        <v>44.3</v>
      </c>
      <c r="AP7" s="36">
        <v>32.31</v>
      </c>
      <c r="AQ7" s="36">
        <v>26.85</v>
      </c>
      <c r="AR7" s="36">
        <v>0.87</v>
      </c>
      <c r="AS7" s="36">
        <v>2706.69</v>
      </c>
      <c r="AT7" s="36">
        <v>756.87</v>
      </c>
      <c r="AU7" s="36">
        <v>14429.04</v>
      </c>
      <c r="AV7" s="36">
        <v>228.26</v>
      </c>
      <c r="AW7" s="36">
        <v>203.98</v>
      </c>
      <c r="AX7" s="36">
        <v>2046.32</v>
      </c>
      <c r="AY7" s="36">
        <v>2322.9699999999998</v>
      </c>
      <c r="AZ7" s="36">
        <v>2098.87</v>
      </c>
      <c r="BA7" s="36">
        <v>571.29999999999995</v>
      </c>
      <c r="BB7" s="36">
        <v>527.82000000000005</v>
      </c>
      <c r="BC7" s="36">
        <v>262.74</v>
      </c>
      <c r="BD7" s="36">
        <v>2256.15</v>
      </c>
      <c r="BE7" s="36">
        <v>2186.84</v>
      </c>
      <c r="BF7" s="36">
        <v>2193.92</v>
      </c>
      <c r="BG7" s="36">
        <v>2160.0700000000002</v>
      </c>
      <c r="BH7" s="36">
        <v>2089.1</v>
      </c>
      <c r="BI7" s="36">
        <v>592.66999999999996</v>
      </c>
      <c r="BJ7" s="36">
        <v>547.41999999999996</v>
      </c>
      <c r="BK7" s="36">
        <v>536.9</v>
      </c>
      <c r="BL7" s="36">
        <v>495.43</v>
      </c>
      <c r="BM7" s="36">
        <v>488.5</v>
      </c>
      <c r="BN7" s="36">
        <v>276.38</v>
      </c>
      <c r="BO7" s="36">
        <v>56.55</v>
      </c>
      <c r="BP7" s="36">
        <v>54.97</v>
      </c>
      <c r="BQ7" s="36">
        <v>52.69</v>
      </c>
      <c r="BR7" s="36">
        <v>53.22</v>
      </c>
      <c r="BS7" s="36">
        <v>53.44</v>
      </c>
      <c r="BT7" s="36">
        <v>81.56</v>
      </c>
      <c r="BU7" s="36">
        <v>80.62</v>
      </c>
      <c r="BV7" s="36">
        <v>80.010000000000005</v>
      </c>
      <c r="BW7" s="36">
        <v>81.900000000000006</v>
      </c>
      <c r="BX7" s="36">
        <v>82.42</v>
      </c>
      <c r="BY7" s="36">
        <v>104.99</v>
      </c>
      <c r="BZ7" s="36">
        <v>467.76</v>
      </c>
      <c r="CA7" s="36">
        <v>481.69</v>
      </c>
      <c r="CB7" s="36">
        <v>519.85</v>
      </c>
      <c r="CC7" s="36">
        <v>517.37</v>
      </c>
      <c r="CD7" s="36">
        <v>516.24</v>
      </c>
      <c r="CE7" s="36">
        <v>227.44</v>
      </c>
      <c r="CF7" s="36">
        <v>229.31</v>
      </c>
      <c r="CG7" s="36">
        <v>232.46</v>
      </c>
      <c r="CH7" s="36">
        <v>227.97</v>
      </c>
      <c r="CI7" s="36">
        <v>226.99</v>
      </c>
      <c r="CJ7" s="36">
        <v>163.72</v>
      </c>
      <c r="CK7" s="36">
        <v>35.72</v>
      </c>
      <c r="CL7" s="36">
        <v>36.020000000000003</v>
      </c>
      <c r="CM7" s="36">
        <v>33.89</v>
      </c>
      <c r="CN7" s="36">
        <v>33.36</v>
      </c>
      <c r="CO7" s="36">
        <v>33.35</v>
      </c>
      <c r="CP7" s="36">
        <v>38.770000000000003</v>
      </c>
      <c r="CQ7" s="36">
        <v>40.119999999999997</v>
      </c>
      <c r="CR7" s="36">
        <v>41.24</v>
      </c>
      <c r="CS7" s="36">
        <v>40.700000000000003</v>
      </c>
      <c r="CT7" s="36">
        <v>39.909999999999997</v>
      </c>
      <c r="CU7" s="36">
        <v>59.76</v>
      </c>
      <c r="CV7" s="36">
        <v>93.8</v>
      </c>
      <c r="CW7" s="36">
        <v>93.9</v>
      </c>
      <c r="CX7" s="36">
        <v>93.85</v>
      </c>
      <c r="CY7" s="36">
        <v>93.67</v>
      </c>
      <c r="CZ7" s="36">
        <v>93.62</v>
      </c>
      <c r="DA7" s="36">
        <v>77.69</v>
      </c>
      <c r="DB7" s="36">
        <v>76.87</v>
      </c>
      <c r="DC7" s="36">
        <v>74.900000000000006</v>
      </c>
      <c r="DD7" s="36">
        <v>74.61</v>
      </c>
      <c r="DE7" s="36">
        <v>75.62</v>
      </c>
      <c r="DF7" s="36">
        <v>89.95</v>
      </c>
      <c r="DG7" s="36">
        <v>12.81</v>
      </c>
      <c r="DH7" s="36">
        <v>15.07</v>
      </c>
      <c r="DI7" s="36">
        <v>17.489999999999998</v>
      </c>
      <c r="DJ7" s="36">
        <v>20.79</v>
      </c>
      <c r="DK7" s="36">
        <v>23.31</v>
      </c>
      <c r="DL7" s="36">
        <v>37.409999999999997</v>
      </c>
      <c r="DM7" s="36">
        <v>38.520000000000003</v>
      </c>
      <c r="DN7" s="36">
        <v>39.049999999999997</v>
      </c>
      <c r="DO7" s="36">
        <v>50.44</v>
      </c>
      <c r="DP7" s="36">
        <v>51.44</v>
      </c>
      <c r="DQ7" s="36">
        <v>47.18</v>
      </c>
      <c r="DR7" s="36">
        <v>0</v>
      </c>
      <c r="DS7" s="36">
        <v>0</v>
      </c>
      <c r="DT7" s="36">
        <v>0</v>
      </c>
      <c r="DU7" s="36">
        <v>0</v>
      </c>
      <c r="DV7" s="36">
        <v>0</v>
      </c>
      <c r="DW7" s="36">
        <v>5.74</v>
      </c>
      <c r="DX7" s="36">
        <v>6.76</v>
      </c>
      <c r="DY7" s="36">
        <v>8.18</v>
      </c>
      <c r="DZ7" s="36">
        <v>9.64</v>
      </c>
      <c r="EA7" s="36">
        <v>11.68</v>
      </c>
      <c r="EB7" s="36">
        <v>13.18</v>
      </c>
      <c r="EC7" s="36">
        <v>0</v>
      </c>
      <c r="ED7" s="36">
        <v>1.97</v>
      </c>
      <c r="EE7" s="36">
        <v>0.69</v>
      </c>
      <c r="EF7" s="36">
        <v>0.41</v>
      </c>
      <c r="EG7" s="36">
        <v>1.45</v>
      </c>
      <c r="EH7" s="36">
        <v>0.5</v>
      </c>
      <c r="EI7" s="36">
        <v>0.62</v>
      </c>
      <c r="EJ7" s="36">
        <v>0.23</v>
      </c>
      <c r="EK7" s="36">
        <v>0.34</v>
      </c>
      <c r="EL7" s="36">
        <v>0.28999999999999998</v>
      </c>
      <c r="EM7" s="36">
        <v>0.85</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40544</v>
      </c>
      <c r="C10" s="40">
        <f>DATEVALUE($B$6-3&amp;"年1月1日")</f>
        <v>40909</v>
      </c>
      <c r="D10" s="40">
        <f>DATEVALUE($B$6-2&amp;"年1月1日")</f>
        <v>41275</v>
      </c>
      <c r="E10" s="40">
        <f>DATEVALUE($B$6-1&amp;"年1月1日")</f>
        <v>41640</v>
      </c>
      <c r="F10" s="40">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2017-02-06T02:08:03Z</cp:lastPrinted>
  <dcterms:created xsi:type="dcterms:W3CDTF">2017-02-01T08:35:00Z</dcterms:created>
  <dcterms:modified xsi:type="dcterms:W3CDTF">2017-02-06T02:08:12Z</dcterms:modified>
  <cp:category/>
</cp:coreProperties>
</file>